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 activeTab="1"/>
  </bookViews>
  <sheets>
    <sheet name="Sheet1" sheetId="1" r:id="rId1"/>
    <sheet name="Sheet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2" l="1"/>
  <c r="I20" i="2"/>
  <c r="H20" i="2"/>
  <c r="K18" i="2"/>
  <c r="K15" i="2"/>
  <c r="K8" i="2"/>
  <c r="D8" i="2"/>
  <c r="F8" i="2" s="1"/>
  <c r="G8" i="2" s="1"/>
  <c r="D9" i="2"/>
  <c r="F9" i="2" s="1"/>
  <c r="G9" i="2" s="1"/>
  <c r="D10" i="2"/>
  <c r="F10" i="2" s="1"/>
  <c r="G10" i="2" s="1"/>
  <c r="D11" i="2"/>
  <c r="F11" i="2" s="1"/>
  <c r="G11" i="2" s="1"/>
  <c r="D12" i="2"/>
  <c r="F12" i="2" s="1"/>
  <c r="G12" i="2" s="1"/>
  <c r="D13" i="2"/>
  <c r="F13" i="2" s="1"/>
  <c r="G13" i="2" s="1"/>
  <c r="D14" i="2"/>
  <c r="F14" i="2" s="1"/>
  <c r="G14" i="2" s="1"/>
  <c r="D15" i="2"/>
  <c r="F15" i="2" s="1"/>
  <c r="G15" i="2" s="1"/>
  <c r="D16" i="2"/>
  <c r="F16" i="2" s="1"/>
  <c r="G16" i="2" s="1"/>
  <c r="D17" i="2"/>
  <c r="F17" i="2" s="1"/>
  <c r="G17" i="2" s="1"/>
  <c r="D18" i="2"/>
  <c r="F18" i="2" s="1"/>
  <c r="G18" i="2" s="1"/>
  <c r="D7" i="2"/>
  <c r="F7" i="2" s="1"/>
  <c r="G7" i="2" s="1"/>
  <c r="J18" i="2" l="1"/>
  <c r="I18" i="2"/>
  <c r="J17" i="2"/>
  <c r="H17" i="2"/>
  <c r="J16" i="2"/>
  <c r="I16" i="2"/>
  <c r="J15" i="2"/>
  <c r="H15" i="2"/>
  <c r="J14" i="2"/>
  <c r="I14" i="2"/>
  <c r="J13" i="2"/>
  <c r="I13" i="2"/>
  <c r="J12" i="2"/>
  <c r="I12" i="2"/>
  <c r="J11" i="2"/>
  <c r="H11" i="2"/>
  <c r="J10" i="2"/>
  <c r="I10" i="2"/>
  <c r="J9" i="2"/>
  <c r="I9" i="2"/>
  <c r="J8" i="2"/>
  <c r="I8" i="2"/>
  <c r="J7" i="2"/>
  <c r="H7" i="2"/>
  <c r="J20" i="2" l="1"/>
  <c r="H9" i="2"/>
  <c r="K9" i="2" s="1"/>
  <c r="H18" i="2"/>
  <c r="I17" i="2"/>
  <c r="K17" i="2" s="1"/>
  <c r="H10" i="2"/>
  <c r="K10" i="2" s="1"/>
  <c r="H13" i="2"/>
  <c r="K13" i="2" s="1"/>
  <c r="H14" i="2"/>
  <c r="K14" i="2" s="1"/>
  <c r="I7" i="2"/>
  <c r="K7" i="2" s="1"/>
  <c r="H8" i="2"/>
  <c r="I11" i="2"/>
  <c r="K11" i="2" s="1"/>
  <c r="H12" i="2"/>
  <c r="K12" i="2" s="1"/>
  <c r="I15" i="2"/>
  <c r="H16" i="2"/>
  <c r="K16" i="2" s="1"/>
</calcChain>
</file>

<file path=xl/sharedStrings.xml><?xml version="1.0" encoding="utf-8"?>
<sst xmlns="http://schemas.openxmlformats.org/spreadsheetml/2006/main" count="57" uniqueCount="51">
  <si>
    <t>化肥类</t>
  </si>
  <si>
    <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仿宋_GB2312"/>
        <family val="1"/>
        <charset val="134"/>
      </rPr>
      <t>年</t>
    </r>
    <r>
      <rPr>
        <sz val="14"/>
        <color theme="1"/>
        <rFont val="Times New Roman"/>
        <family val="1"/>
      </rPr>
      <t>9</t>
    </r>
    <r>
      <rPr>
        <sz val="14"/>
        <color theme="1"/>
        <rFont val="仿宋_GB2312"/>
        <family val="1"/>
        <charset val="134"/>
      </rPr>
      <t>月</t>
    </r>
    <r>
      <rPr>
        <sz val="14"/>
        <color theme="1"/>
        <rFont val="Times New Roman"/>
        <family val="1"/>
      </rPr>
      <t>~2021</t>
    </r>
    <r>
      <rPr>
        <sz val="14"/>
        <color theme="1"/>
        <rFont val="仿宋_GB2312"/>
        <family val="1"/>
        <charset val="134"/>
      </rPr>
      <t>年</t>
    </r>
    <r>
      <rPr>
        <sz val="14"/>
        <color theme="1"/>
        <rFont val="Times New Roman"/>
        <family val="1"/>
      </rPr>
      <t>8</t>
    </r>
    <r>
      <rPr>
        <sz val="14"/>
        <color theme="1"/>
        <rFont val="仿宋_GB2312"/>
        <family val="1"/>
        <charset val="134"/>
      </rPr>
      <t>月）</t>
    </r>
    <phoneticPr fontId="4" type="noConversion"/>
  </si>
  <si>
    <t>附表1</t>
    <phoneticPr fontId="4" type="noConversion"/>
  </si>
  <si>
    <t>武义县化肥农药应急储备数量统计报表</t>
    <phoneticPr fontId="4" type="noConversion"/>
  </si>
  <si>
    <t>附表2</t>
    <phoneticPr fontId="4" type="noConversion"/>
  </si>
  <si>
    <t>数量（吨）</t>
    <phoneticPr fontId="4" type="noConversion"/>
  </si>
  <si>
    <r>
      <t>合</t>
    </r>
    <r>
      <rPr>
        <b/>
        <sz val="12"/>
        <color theme="1"/>
        <rFont val="FangSong"/>
        <family val="3"/>
        <charset val="134"/>
      </rPr>
      <t>计</t>
    </r>
    <phoneticPr fontId="4" type="noConversion"/>
  </si>
  <si>
    <t>武义县化肥应急储备补助资金明细表</t>
    <phoneticPr fontId="4" type="noConversion"/>
  </si>
  <si>
    <t>平均单价（元/吨）</t>
    <phoneticPr fontId="4" type="noConversion"/>
  </si>
  <si>
    <t>应急储备数量（吨）</t>
    <phoneticPr fontId="4" type="noConversion"/>
  </si>
  <si>
    <t>储备资金  （不含税）（元）</t>
    <phoneticPr fontId="4" type="noConversion"/>
  </si>
  <si>
    <t>损耗补贴  （元）</t>
    <phoneticPr fontId="4" type="noConversion"/>
  </si>
  <si>
    <t>保管费用（元）</t>
  </si>
  <si>
    <t>费用补贴合计（元）</t>
    <phoneticPr fontId="4" type="noConversion"/>
  </si>
  <si>
    <t>金额    （元）</t>
    <phoneticPr fontId="4" type="noConversion"/>
  </si>
  <si>
    <t>储备资金    利息   （元）</t>
    <phoneticPr fontId="4" type="noConversion"/>
  </si>
  <si>
    <r>
      <rPr>
        <sz val="14"/>
        <color theme="1"/>
        <rFont val="仿宋_GB2312"/>
        <family val="3"/>
        <charset val="134"/>
      </rPr>
      <t>序号</t>
    </r>
  </si>
  <si>
    <r>
      <rPr>
        <sz val="14"/>
        <color theme="1"/>
        <rFont val="仿宋_GB2312"/>
        <family val="3"/>
        <charset val="134"/>
      </rPr>
      <t>储备商品名称</t>
    </r>
  </si>
  <si>
    <r>
      <rPr>
        <b/>
        <sz val="14"/>
        <color theme="1"/>
        <rFont val="仿宋_GB2312"/>
        <family val="3"/>
        <charset val="134"/>
      </rPr>
      <t>化肥类</t>
    </r>
  </si>
  <si>
    <r>
      <rPr>
        <b/>
        <sz val="14"/>
        <color theme="1"/>
        <rFont val="仿宋_GB2312"/>
        <family val="3"/>
        <charset val="134"/>
      </rPr>
      <t>吨</t>
    </r>
  </si>
  <si>
    <r>
      <rPr>
        <sz val="14"/>
        <color theme="1"/>
        <rFont val="仿宋_GB2312"/>
        <family val="3"/>
        <charset val="134"/>
      </rPr>
      <t>吨</t>
    </r>
  </si>
  <si>
    <r>
      <rPr>
        <sz val="14"/>
        <color theme="1"/>
        <rFont val="仿宋_GB2312"/>
        <family val="3"/>
        <charset val="134"/>
      </rPr>
      <t>复合肥</t>
    </r>
  </si>
  <si>
    <r>
      <rPr>
        <sz val="14"/>
        <color theme="1"/>
        <rFont val="仿宋_GB2312"/>
        <family val="3"/>
        <charset val="134"/>
      </rPr>
      <t>其他化肥</t>
    </r>
  </si>
  <si>
    <r>
      <rPr>
        <b/>
        <sz val="14"/>
        <color theme="1"/>
        <rFont val="仿宋_GB2312"/>
        <family val="3"/>
        <charset val="134"/>
      </rPr>
      <t>农药类</t>
    </r>
  </si>
  <si>
    <r>
      <rPr>
        <b/>
        <sz val="14"/>
        <color theme="1"/>
        <rFont val="仿宋_GB2312"/>
        <family val="3"/>
        <charset val="134"/>
      </rPr>
      <t>公斤</t>
    </r>
  </si>
  <si>
    <r>
      <rPr>
        <sz val="14"/>
        <color theme="1"/>
        <rFont val="仿宋_GB2312"/>
        <family val="3"/>
        <charset val="134"/>
      </rPr>
      <t>杀虫剂</t>
    </r>
  </si>
  <si>
    <r>
      <rPr>
        <sz val="14"/>
        <color theme="1"/>
        <rFont val="仿宋_GB2312"/>
        <family val="3"/>
        <charset val="134"/>
      </rPr>
      <t>公斤</t>
    </r>
  </si>
  <si>
    <r>
      <rPr>
        <sz val="14"/>
        <color theme="1"/>
        <rFont val="仿宋_GB2312"/>
        <family val="3"/>
        <charset val="134"/>
      </rPr>
      <t>除草剂</t>
    </r>
  </si>
  <si>
    <r>
      <rPr>
        <sz val="14"/>
        <color theme="1"/>
        <rFont val="仿宋_GB2312"/>
        <family val="3"/>
        <charset val="134"/>
      </rPr>
      <t>杀菌剂</t>
    </r>
  </si>
  <si>
    <r>
      <rPr>
        <sz val="14"/>
        <color theme="1"/>
        <rFont val="仿宋_GB2312"/>
        <family val="3"/>
        <charset val="134"/>
      </rPr>
      <t>单位</t>
    </r>
    <phoneticPr fontId="4" type="noConversion"/>
  </si>
  <si>
    <r>
      <rPr>
        <sz val="14"/>
        <color theme="1"/>
        <rFont val="仿宋_GB2312"/>
        <family val="3"/>
        <charset val="134"/>
      </rPr>
      <t>尿</t>
    </r>
    <r>
      <rPr>
        <sz val="14"/>
        <color theme="1"/>
        <rFont val="Times New Roman"/>
        <family val="1"/>
      </rPr>
      <t xml:space="preserve">  </t>
    </r>
    <r>
      <rPr>
        <sz val="14"/>
        <color theme="1"/>
        <rFont val="仿宋_GB2312"/>
        <family val="3"/>
        <charset val="134"/>
      </rPr>
      <t>素</t>
    </r>
  </si>
  <si>
    <r>
      <rPr>
        <sz val="14"/>
        <color theme="1"/>
        <rFont val="仿宋_GB2312"/>
        <family val="3"/>
        <charset val="134"/>
      </rPr>
      <t>钾</t>
    </r>
    <r>
      <rPr>
        <sz val="14"/>
        <color theme="1"/>
        <rFont val="Times New Roman"/>
        <family val="1"/>
      </rPr>
      <t xml:space="preserve">  </t>
    </r>
    <r>
      <rPr>
        <sz val="14"/>
        <color theme="1"/>
        <rFont val="仿宋_GB2312"/>
        <family val="3"/>
        <charset val="134"/>
      </rPr>
      <t>肥</t>
    </r>
  </si>
  <si>
    <r>
      <t>2020
9</t>
    </r>
    <r>
      <rPr>
        <sz val="14"/>
        <color theme="1"/>
        <rFont val="仿宋_GB2312"/>
        <family val="3"/>
        <charset val="134"/>
      </rPr>
      <t>月</t>
    </r>
    <phoneticPr fontId="4" type="noConversion"/>
  </si>
  <si>
    <r>
      <t>2020
10</t>
    </r>
    <r>
      <rPr>
        <sz val="14"/>
        <color theme="1"/>
        <rFont val="仿宋_GB2312"/>
        <family val="3"/>
        <charset val="134"/>
      </rPr>
      <t>月</t>
    </r>
    <phoneticPr fontId="4" type="noConversion"/>
  </si>
  <si>
    <r>
      <t>2020
11</t>
    </r>
    <r>
      <rPr>
        <sz val="14"/>
        <color theme="1"/>
        <rFont val="仿宋_GB2312"/>
        <family val="3"/>
        <charset val="134"/>
      </rPr>
      <t>月</t>
    </r>
    <phoneticPr fontId="4" type="noConversion"/>
  </si>
  <si>
    <r>
      <t>2020
12</t>
    </r>
    <r>
      <rPr>
        <sz val="14"/>
        <color theme="1"/>
        <rFont val="仿宋_GB2312"/>
        <family val="3"/>
        <charset val="134"/>
      </rPr>
      <t>月</t>
    </r>
    <phoneticPr fontId="4" type="noConversion"/>
  </si>
  <si>
    <r>
      <t>2021
1</t>
    </r>
    <r>
      <rPr>
        <sz val="14"/>
        <color theme="1"/>
        <rFont val="仿宋_GB2312"/>
        <family val="3"/>
        <charset val="134"/>
      </rPr>
      <t>月</t>
    </r>
    <phoneticPr fontId="4" type="noConversion"/>
  </si>
  <si>
    <r>
      <t>2021
2</t>
    </r>
    <r>
      <rPr>
        <sz val="14"/>
        <color theme="1"/>
        <rFont val="仿宋_GB2312"/>
        <family val="3"/>
        <charset val="134"/>
      </rPr>
      <t>月</t>
    </r>
    <phoneticPr fontId="4" type="noConversion"/>
  </si>
  <si>
    <r>
      <t>2021
3</t>
    </r>
    <r>
      <rPr>
        <sz val="14"/>
        <color theme="1"/>
        <rFont val="仿宋_GB2312"/>
        <family val="3"/>
        <charset val="134"/>
      </rPr>
      <t>月</t>
    </r>
    <phoneticPr fontId="4" type="noConversion"/>
  </si>
  <si>
    <r>
      <t>2021
4</t>
    </r>
    <r>
      <rPr>
        <sz val="14"/>
        <color theme="1"/>
        <rFont val="仿宋_GB2312"/>
        <family val="3"/>
        <charset val="134"/>
      </rPr>
      <t>月</t>
    </r>
    <phoneticPr fontId="4" type="noConversion"/>
  </si>
  <si>
    <r>
      <t>2021
5</t>
    </r>
    <r>
      <rPr>
        <sz val="14"/>
        <color theme="1"/>
        <rFont val="仿宋_GB2312"/>
        <family val="3"/>
        <charset val="134"/>
      </rPr>
      <t>月</t>
    </r>
    <phoneticPr fontId="4" type="noConversion"/>
  </si>
  <si>
    <r>
      <t>2021
6</t>
    </r>
    <r>
      <rPr>
        <sz val="14"/>
        <color theme="1"/>
        <rFont val="仿宋_GB2312"/>
        <family val="3"/>
        <charset val="134"/>
      </rPr>
      <t>月</t>
    </r>
    <phoneticPr fontId="4" type="noConversion"/>
  </si>
  <si>
    <r>
      <t>2021
7</t>
    </r>
    <r>
      <rPr>
        <sz val="14"/>
        <color theme="1"/>
        <rFont val="仿宋_GB2312"/>
        <family val="3"/>
        <charset val="134"/>
      </rPr>
      <t>月</t>
    </r>
    <phoneticPr fontId="4" type="noConversion"/>
  </si>
  <si>
    <r>
      <t>2021
8</t>
    </r>
    <r>
      <rPr>
        <sz val="14"/>
        <color theme="1"/>
        <rFont val="仿宋_GB2312"/>
        <family val="3"/>
        <charset val="134"/>
      </rPr>
      <t>月</t>
    </r>
    <phoneticPr fontId="4" type="noConversion"/>
  </si>
  <si>
    <t>备注：</t>
    <phoneticPr fontId="4" type="noConversion"/>
  </si>
  <si>
    <t>1.储备资金（含税）：按期末化肥类库存金额、库存数量计算平均单价，乘以化肥应急储备数量1500吨，同时按9%加计增值税额；</t>
    <phoneticPr fontId="4" type="noConversion"/>
  </si>
  <si>
    <t>2.储备资金利息：按储备资金（含税）和一年期贷款基准利率4.75%计算；</t>
    <phoneticPr fontId="4" type="noConversion"/>
  </si>
  <si>
    <t>3.损耗补贴：按储备资金（含税）的0.4%计算；</t>
    <phoneticPr fontId="4" type="noConversion"/>
  </si>
  <si>
    <t>4.保管费用：按化肥应急储备数量1500吨，每月每吨定额补贴14.00元计算。</t>
    <phoneticPr fontId="4" type="noConversion"/>
  </si>
  <si>
    <t xml:space="preserve">  储备商品
     名称
年月                                                            </t>
    <phoneticPr fontId="4" type="noConversion"/>
  </si>
  <si>
    <t>储备资金（含税）（元）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</si>
</sst>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7">
    <font>
      <sz val="11"/>
      <color theme="1"/>
      <name val="等线"/>
      <family val="2"/>
      <charset val="134"/>
      <scheme val="minor"/>
    </font>
    <font>
      <sz val="14"/>
      <color theme="1"/>
      <name val="仿宋_GB2312"/>
      <family val="1"/>
      <charset val="134"/>
    </font>
    <font>
      <sz val="14"/>
      <color theme="1"/>
      <name val="Times New Roman"/>
      <family val="1"/>
    </font>
    <font>
      <sz val="12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18"/>
      <color theme="1"/>
      <name val="方正小标宋简体"/>
      <family val="3"/>
      <charset val="134"/>
    </font>
    <font>
      <b/>
      <sz val="12"/>
      <color theme="1"/>
      <name val="FangSong"/>
      <family val="3"/>
      <charset val="134"/>
    </font>
    <font>
      <b/>
      <sz val="11"/>
      <color theme="1"/>
      <name val="黑体"/>
      <family val="3"/>
      <charset val="134"/>
    </font>
    <font>
      <sz val="12"/>
      <color theme="1"/>
      <name val="楷体_GB2312"/>
      <family val="1"/>
      <charset val="134"/>
    </font>
    <font>
      <b/>
      <sz val="12"/>
      <color theme="1"/>
      <name val="楷体_GB2312"/>
      <family val="1"/>
      <charset val="134"/>
    </font>
    <font>
      <sz val="12"/>
      <color theme="1"/>
      <name val="Times New Roman"/>
      <family val="1"/>
    </font>
    <font>
      <sz val="20"/>
      <color theme="1"/>
      <name val="方正小标宋简体"/>
      <family val="3"/>
      <charset val="134"/>
    </font>
    <font>
      <b/>
      <sz val="14"/>
      <color theme="1"/>
      <name val="Times New Roman"/>
      <family val="1"/>
    </font>
    <font>
      <sz val="14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b/>
      <sz val="12"/>
      <color theme="1"/>
      <name val="楷体_GB2312"/>
      <family val="3"/>
      <charset val="134"/>
    </font>
    <font>
      <sz val="12"/>
      <color theme="1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>
      <alignment vertical="center"/>
    </xf>
    <xf numFmtId="176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>
      <alignment vertical="center"/>
    </xf>
    <xf numFmtId="0" fontId="8" fillId="0" borderId="1" xfId="0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176" fontId="9" fillId="0" borderId="8" xfId="0" applyNumberFormat="1" applyFont="1" applyBorder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76" fontId="8" fillId="0" borderId="6" xfId="0" applyNumberFormat="1" applyFont="1" applyBorder="1">
      <alignment vertical="center"/>
    </xf>
    <xf numFmtId="0" fontId="8" fillId="0" borderId="6" xfId="0" applyFont="1" applyBorder="1">
      <alignment vertical="center"/>
    </xf>
    <xf numFmtId="176" fontId="9" fillId="0" borderId="9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2" fontId="9" fillId="0" borderId="8" xfId="0" applyNumberFormat="1" applyFont="1" applyBorder="1">
      <alignment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G20" sqref="G20"/>
    </sheetView>
  </sheetViews>
  <sheetFormatPr defaultRowHeight="13.5"/>
  <cols>
    <col min="1" max="1" width="4.875" customWidth="1"/>
    <col min="2" max="2" width="12.125" customWidth="1"/>
    <col min="3" max="3" width="6.625" customWidth="1"/>
    <col min="4" max="15" width="8.625" customWidth="1"/>
  </cols>
  <sheetData>
    <row r="1" spans="1:15" ht="21.95" customHeight="1">
      <c r="A1" t="s">
        <v>2</v>
      </c>
    </row>
    <row r="2" spans="1:15" ht="47.45" customHeight="1">
      <c r="A2" s="39" t="s">
        <v>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18.75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15.95" customHeight="1">
      <c r="A4" s="1"/>
    </row>
    <row r="5" spans="1:15" ht="36" customHeight="1">
      <c r="A5" s="20" t="s">
        <v>16</v>
      </c>
      <c r="B5" s="21" t="s">
        <v>17</v>
      </c>
      <c r="C5" s="21" t="s">
        <v>29</v>
      </c>
      <c r="D5" s="21" t="s">
        <v>32</v>
      </c>
      <c r="E5" s="22" t="s">
        <v>33</v>
      </c>
      <c r="F5" s="21" t="s">
        <v>34</v>
      </c>
      <c r="G5" s="21" t="s">
        <v>35</v>
      </c>
      <c r="H5" s="21" t="s">
        <v>36</v>
      </c>
      <c r="I5" s="21" t="s">
        <v>37</v>
      </c>
      <c r="J5" s="21" t="s">
        <v>38</v>
      </c>
      <c r="K5" s="21" t="s">
        <v>39</v>
      </c>
      <c r="L5" s="21" t="s">
        <v>40</v>
      </c>
      <c r="M5" s="21" t="s">
        <v>41</v>
      </c>
      <c r="N5" s="21" t="s">
        <v>42</v>
      </c>
      <c r="O5" s="23" t="s">
        <v>43</v>
      </c>
    </row>
    <row r="6" spans="1:15" ht="30.95" customHeight="1">
      <c r="A6" s="24">
        <v>1</v>
      </c>
      <c r="B6" s="25" t="s">
        <v>18</v>
      </c>
      <c r="C6" s="25" t="s">
        <v>19</v>
      </c>
      <c r="D6" s="25">
        <v>1745</v>
      </c>
      <c r="E6" s="25">
        <v>1822</v>
      </c>
      <c r="F6" s="25">
        <v>1580</v>
      </c>
      <c r="G6" s="25">
        <v>2111</v>
      </c>
      <c r="H6" s="25">
        <v>1833</v>
      </c>
      <c r="I6" s="25">
        <v>1586</v>
      </c>
      <c r="J6" s="25">
        <v>2063</v>
      </c>
      <c r="K6" s="25">
        <v>1913</v>
      </c>
      <c r="L6" s="25">
        <v>1801</v>
      </c>
      <c r="M6" s="25">
        <v>1750</v>
      </c>
      <c r="N6" s="25">
        <v>1764</v>
      </c>
      <c r="O6" s="26">
        <v>1790</v>
      </c>
    </row>
    <row r="7" spans="1:15" ht="30.95" customHeight="1">
      <c r="A7" s="27">
        <v>1.1000000000000001</v>
      </c>
      <c r="B7" s="28" t="s">
        <v>30</v>
      </c>
      <c r="C7" s="28" t="s">
        <v>20</v>
      </c>
      <c r="D7" s="28">
        <v>403</v>
      </c>
      <c r="E7" s="28">
        <v>382</v>
      </c>
      <c r="F7" s="28">
        <v>345</v>
      </c>
      <c r="G7" s="28">
        <v>425</v>
      </c>
      <c r="H7" s="28">
        <v>324</v>
      </c>
      <c r="I7" s="28">
        <v>177</v>
      </c>
      <c r="J7" s="28">
        <v>501</v>
      </c>
      <c r="K7" s="28">
        <v>449</v>
      </c>
      <c r="L7" s="28">
        <v>408</v>
      </c>
      <c r="M7" s="28">
        <v>410</v>
      </c>
      <c r="N7" s="28">
        <v>412</v>
      </c>
      <c r="O7" s="29">
        <v>405</v>
      </c>
    </row>
    <row r="8" spans="1:15" ht="30.95" customHeight="1">
      <c r="A8" s="27">
        <v>1.2</v>
      </c>
      <c r="B8" s="28" t="s">
        <v>21</v>
      </c>
      <c r="C8" s="28" t="s">
        <v>20</v>
      </c>
      <c r="D8" s="28">
        <v>1044</v>
      </c>
      <c r="E8" s="28">
        <v>1109</v>
      </c>
      <c r="F8" s="28">
        <v>967</v>
      </c>
      <c r="G8" s="28">
        <v>1356</v>
      </c>
      <c r="H8" s="28">
        <v>1199</v>
      </c>
      <c r="I8" s="28">
        <v>1131</v>
      </c>
      <c r="J8" s="28">
        <v>1202</v>
      </c>
      <c r="K8" s="28">
        <v>1160</v>
      </c>
      <c r="L8" s="28">
        <v>1119</v>
      </c>
      <c r="M8" s="28">
        <v>1079</v>
      </c>
      <c r="N8" s="28">
        <v>1008</v>
      </c>
      <c r="O8" s="29">
        <v>980</v>
      </c>
    </row>
    <row r="9" spans="1:15" ht="30.95" customHeight="1">
      <c r="A9" s="27">
        <v>1.3</v>
      </c>
      <c r="B9" s="28" t="s">
        <v>31</v>
      </c>
      <c r="C9" s="28" t="s">
        <v>20</v>
      </c>
      <c r="D9" s="28">
        <v>39</v>
      </c>
      <c r="E9" s="28">
        <v>39</v>
      </c>
      <c r="F9" s="28">
        <v>39</v>
      </c>
      <c r="G9" s="28">
        <v>39</v>
      </c>
      <c r="H9" s="28">
        <v>66</v>
      </c>
      <c r="I9" s="28">
        <v>66</v>
      </c>
      <c r="J9" s="28">
        <v>64</v>
      </c>
      <c r="K9" s="28">
        <v>50</v>
      </c>
      <c r="L9" s="28">
        <v>67</v>
      </c>
      <c r="M9" s="28">
        <v>75</v>
      </c>
      <c r="N9" s="28">
        <v>73</v>
      </c>
      <c r="O9" s="29">
        <v>100</v>
      </c>
    </row>
    <row r="10" spans="1:15" ht="30.95" customHeight="1">
      <c r="A10" s="27">
        <v>1.4</v>
      </c>
      <c r="B10" s="28" t="s">
        <v>22</v>
      </c>
      <c r="C10" s="28" t="s">
        <v>20</v>
      </c>
      <c r="D10" s="28">
        <v>259</v>
      </c>
      <c r="E10" s="28">
        <v>292</v>
      </c>
      <c r="F10" s="28">
        <v>229</v>
      </c>
      <c r="G10" s="28">
        <v>291</v>
      </c>
      <c r="H10" s="28">
        <v>244</v>
      </c>
      <c r="I10" s="28">
        <v>212</v>
      </c>
      <c r="J10" s="28">
        <v>296</v>
      </c>
      <c r="K10" s="28">
        <v>254</v>
      </c>
      <c r="L10" s="28">
        <v>207</v>
      </c>
      <c r="M10" s="28">
        <v>186</v>
      </c>
      <c r="N10" s="28">
        <v>271</v>
      </c>
      <c r="O10" s="29">
        <v>305</v>
      </c>
    </row>
    <row r="11" spans="1:15" ht="30.95" customHeight="1">
      <c r="A11" s="24">
        <v>2</v>
      </c>
      <c r="B11" s="25" t="s">
        <v>23</v>
      </c>
      <c r="C11" s="25" t="s">
        <v>24</v>
      </c>
      <c r="D11" s="25">
        <v>52800</v>
      </c>
      <c r="E11" s="25">
        <v>52879</v>
      </c>
      <c r="F11" s="25">
        <v>53054</v>
      </c>
      <c r="G11" s="25">
        <v>60381</v>
      </c>
      <c r="H11" s="25">
        <v>75136</v>
      </c>
      <c r="I11" s="25">
        <v>79738</v>
      </c>
      <c r="J11" s="25">
        <v>78270</v>
      </c>
      <c r="K11" s="25">
        <v>75643</v>
      </c>
      <c r="L11" s="25">
        <v>68523</v>
      </c>
      <c r="M11" s="25">
        <v>68576</v>
      </c>
      <c r="N11" s="25">
        <v>62683</v>
      </c>
      <c r="O11" s="26">
        <v>68062</v>
      </c>
    </row>
    <row r="12" spans="1:15" ht="30.95" customHeight="1">
      <c r="A12" s="27">
        <v>2.1</v>
      </c>
      <c r="B12" s="28" t="s">
        <v>25</v>
      </c>
      <c r="C12" s="28" t="s">
        <v>26</v>
      </c>
      <c r="D12" s="28">
        <v>11404</v>
      </c>
      <c r="E12" s="28">
        <v>10367</v>
      </c>
      <c r="F12" s="28">
        <v>9442</v>
      </c>
      <c r="G12" s="28">
        <v>11501</v>
      </c>
      <c r="H12" s="28">
        <v>21110</v>
      </c>
      <c r="I12" s="28">
        <v>23883</v>
      </c>
      <c r="J12" s="28">
        <v>25533</v>
      </c>
      <c r="K12" s="28">
        <v>22437</v>
      </c>
      <c r="L12" s="28">
        <v>19824</v>
      </c>
      <c r="M12" s="28">
        <v>28604</v>
      </c>
      <c r="N12" s="28">
        <v>25633</v>
      </c>
      <c r="O12" s="29">
        <v>20808</v>
      </c>
    </row>
    <row r="13" spans="1:15" ht="30.95" customHeight="1">
      <c r="A13" s="27">
        <v>2.2000000000000002</v>
      </c>
      <c r="B13" s="28" t="s">
        <v>27</v>
      </c>
      <c r="C13" s="28" t="s">
        <v>26</v>
      </c>
      <c r="D13" s="28">
        <v>28937</v>
      </c>
      <c r="E13" s="28">
        <v>27203</v>
      </c>
      <c r="F13" s="28">
        <v>25988</v>
      </c>
      <c r="G13" s="28">
        <v>32904</v>
      </c>
      <c r="H13" s="28">
        <v>38548</v>
      </c>
      <c r="I13" s="28">
        <v>43862</v>
      </c>
      <c r="J13" s="28">
        <v>41292</v>
      </c>
      <c r="K13" s="28">
        <v>42021</v>
      </c>
      <c r="L13" s="28">
        <v>37717</v>
      </c>
      <c r="M13" s="28">
        <v>29871</v>
      </c>
      <c r="N13" s="28">
        <v>27356</v>
      </c>
      <c r="O13" s="29">
        <v>24003</v>
      </c>
    </row>
    <row r="14" spans="1:15" ht="30.95" customHeight="1">
      <c r="A14" s="27">
        <v>2.2999999999999998</v>
      </c>
      <c r="B14" s="28" t="s">
        <v>28</v>
      </c>
      <c r="C14" s="28" t="s">
        <v>26</v>
      </c>
      <c r="D14" s="28">
        <v>12334</v>
      </c>
      <c r="E14" s="28">
        <v>15164</v>
      </c>
      <c r="F14" s="28">
        <v>17479</v>
      </c>
      <c r="G14" s="28">
        <v>15833</v>
      </c>
      <c r="H14" s="28">
        <v>15337</v>
      </c>
      <c r="I14" s="28">
        <v>11857</v>
      </c>
      <c r="J14" s="28">
        <v>11237</v>
      </c>
      <c r="K14" s="28">
        <v>10997</v>
      </c>
      <c r="L14" s="28">
        <v>10737</v>
      </c>
      <c r="M14" s="28">
        <v>9868</v>
      </c>
      <c r="N14" s="28">
        <v>9384</v>
      </c>
      <c r="O14" s="29">
        <v>22998</v>
      </c>
    </row>
    <row r="15" spans="1:15" ht="30.95" customHeight="1">
      <c r="A15" s="13"/>
      <c r="B15" s="30"/>
      <c r="C15" s="30"/>
      <c r="D15" s="30"/>
      <c r="E15" s="30"/>
      <c r="F15" s="30"/>
      <c r="G15" s="30"/>
      <c r="H15" s="30"/>
      <c r="I15" s="31"/>
      <c r="J15" s="31"/>
      <c r="K15" s="31"/>
      <c r="L15" s="31"/>
      <c r="M15" s="31"/>
      <c r="N15" s="31"/>
      <c r="O15" s="32"/>
    </row>
    <row r="16" spans="1:15" ht="30.95" customHeight="1">
      <c r="A16" s="14"/>
      <c r="B16" s="33"/>
      <c r="C16" s="33"/>
      <c r="D16" s="33"/>
      <c r="E16" s="33"/>
      <c r="F16" s="33"/>
      <c r="G16" s="33"/>
      <c r="H16" s="33"/>
      <c r="I16" s="34"/>
      <c r="J16" s="34"/>
      <c r="K16" s="34"/>
      <c r="L16" s="34"/>
      <c r="M16" s="34"/>
      <c r="N16" s="34"/>
      <c r="O16" s="35"/>
    </row>
  </sheetData>
  <mergeCells count="2">
    <mergeCell ref="A2:O2"/>
    <mergeCell ref="A3:O3"/>
  </mergeCells>
  <phoneticPr fontId="4" type="noConversion"/>
  <pageMargins left="0.61" right="0.45" top="1.1499999999999999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A4" workbookViewId="0">
      <selection activeCell="I30" sqref="I30"/>
    </sheetView>
  </sheetViews>
  <sheetFormatPr defaultRowHeight="13.5"/>
  <cols>
    <col min="1" max="1" width="12.125" customWidth="1"/>
    <col min="2" max="2" width="7.625" customWidth="1"/>
    <col min="3" max="3" width="12.125" customWidth="1"/>
    <col min="4" max="4" width="10.625" customWidth="1"/>
    <col min="5" max="5" width="7.75" customWidth="1"/>
    <col min="6" max="6" width="14" customWidth="1"/>
    <col min="7" max="7" width="14.5" customWidth="1"/>
    <col min="8" max="8" width="12.875" customWidth="1"/>
    <col min="9" max="9" width="12.5" customWidth="1"/>
    <col min="10" max="10" width="12.25" customWidth="1"/>
    <col min="11" max="11" width="12.625" customWidth="1"/>
  </cols>
  <sheetData>
    <row r="1" spans="1:16" ht="20.45" customHeight="1">
      <c r="A1" t="s">
        <v>4</v>
      </c>
    </row>
    <row r="2" spans="1:16" ht="34.5" customHeight="1">
      <c r="A2" s="39" t="s">
        <v>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2"/>
      <c r="M2" s="2"/>
      <c r="N2" s="2"/>
      <c r="O2" s="2"/>
      <c r="P2" s="2"/>
    </row>
    <row r="3" spans="1:16" ht="24.6" customHeight="1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3"/>
      <c r="M3" s="3"/>
      <c r="N3" s="3"/>
      <c r="O3" s="3"/>
      <c r="P3" s="3"/>
    </row>
    <row r="5" spans="1:16" ht="27.6" customHeight="1">
      <c r="A5" s="41" t="s">
        <v>49</v>
      </c>
      <c r="B5" s="47" t="s">
        <v>0</v>
      </c>
      <c r="C5" s="48"/>
      <c r="D5" s="49"/>
      <c r="E5" s="50" t="s">
        <v>9</v>
      </c>
      <c r="F5" s="43" t="s">
        <v>10</v>
      </c>
      <c r="G5" s="43" t="s">
        <v>50</v>
      </c>
      <c r="H5" s="43" t="s">
        <v>15</v>
      </c>
      <c r="I5" s="43" t="s">
        <v>11</v>
      </c>
      <c r="J5" s="43" t="s">
        <v>12</v>
      </c>
      <c r="K5" s="45" t="s">
        <v>13</v>
      </c>
    </row>
    <row r="6" spans="1:16" ht="27.6" customHeight="1">
      <c r="A6" s="42"/>
      <c r="B6" s="15" t="s">
        <v>5</v>
      </c>
      <c r="C6" s="15" t="s">
        <v>14</v>
      </c>
      <c r="D6" s="15" t="s">
        <v>8</v>
      </c>
      <c r="E6" s="51"/>
      <c r="F6" s="44"/>
      <c r="G6" s="44"/>
      <c r="H6" s="44"/>
      <c r="I6" s="44"/>
      <c r="J6" s="44"/>
      <c r="K6" s="46"/>
    </row>
    <row r="7" spans="1:16" ht="17.45" customHeight="1">
      <c r="A7" s="4">
        <v>2020.09</v>
      </c>
      <c r="B7" s="5">
        <v>1745</v>
      </c>
      <c r="C7" s="5">
        <v>3666506.81</v>
      </c>
      <c r="D7" s="16">
        <f>C7/B7</f>
        <v>2101.1500343839543</v>
      </c>
      <c r="E7" s="5">
        <v>1500</v>
      </c>
      <c r="F7" s="16">
        <f>D7*E7</f>
        <v>3151725.0515759317</v>
      </c>
      <c r="G7" s="6">
        <f>F7*(1+9%)</f>
        <v>3435380.3062177659</v>
      </c>
      <c r="H7" s="6">
        <f>G7*4.75%/12</f>
        <v>13598.380378778658</v>
      </c>
      <c r="I7" s="6">
        <f>G7*0.4%/12</f>
        <v>1145.1267687392553</v>
      </c>
      <c r="J7" s="6">
        <f>1500*14</f>
        <v>21000</v>
      </c>
      <c r="K7" s="17">
        <f>SUM(H7:J7)</f>
        <v>35743.507147517914</v>
      </c>
    </row>
    <row r="8" spans="1:16" ht="17.45" customHeight="1">
      <c r="A8" s="7">
        <v>2020.1</v>
      </c>
      <c r="B8" s="5">
        <v>1822</v>
      </c>
      <c r="C8" s="5">
        <v>3860562.47</v>
      </c>
      <c r="D8" s="16">
        <f t="shared" ref="D8:D18" si="0">C8/B8</f>
        <v>2118.8597530186607</v>
      </c>
      <c r="E8" s="5">
        <v>1500</v>
      </c>
      <c r="F8" s="16">
        <f t="shared" ref="F8:F18" si="1">D8*E8</f>
        <v>3178289.6295279912</v>
      </c>
      <c r="G8" s="6">
        <f t="shared" ref="G8:G18" si="2">F8*(1+9%)</f>
        <v>3464335.6961855106</v>
      </c>
      <c r="H8" s="6">
        <f t="shared" ref="H8:H18" si="3">G8*4.75%/12</f>
        <v>13712.995464067646</v>
      </c>
      <c r="I8" s="6">
        <f t="shared" ref="I8:I18" si="4">G8*0.4%/12</f>
        <v>1154.7785653951703</v>
      </c>
      <c r="J8" s="6">
        <f t="shared" ref="J8:J18" si="5">1500*14</f>
        <v>21000</v>
      </c>
      <c r="K8" s="17">
        <f>SUM(H8:J8)+0.01</f>
        <v>35867.784029462819</v>
      </c>
    </row>
    <row r="9" spans="1:16" ht="17.45" customHeight="1">
      <c r="A9" s="4">
        <v>2020.11</v>
      </c>
      <c r="B9" s="5">
        <v>1580</v>
      </c>
      <c r="C9" s="5">
        <v>3407231.24</v>
      </c>
      <c r="D9" s="16">
        <f t="shared" si="0"/>
        <v>2156.4754683544306</v>
      </c>
      <c r="E9" s="5">
        <v>1500</v>
      </c>
      <c r="F9" s="16">
        <f t="shared" si="1"/>
        <v>3234713.202531646</v>
      </c>
      <c r="G9" s="6">
        <f t="shared" si="2"/>
        <v>3525837.3907594946</v>
      </c>
      <c r="H9" s="6">
        <f t="shared" si="3"/>
        <v>13956.439671756334</v>
      </c>
      <c r="I9" s="6">
        <f t="shared" si="4"/>
        <v>1175.2791302531648</v>
      </c>
      <c r="J9" s="6">
        <f t="shared" si="5"/>
        <v>21000</v>
      </c>
      <c r="K9" s="17">
        <f t="shared" ref="K9:K17" si="6">SUM(H9:J9)</f>
        <v>36131.718802009498</v>
      </c>
    </row>
    <row r="10" spans="1:16" ht="17.45" customHeight="1">
      <c r="A10" s="4">
        <v>2020.12</v>
      </c>
      <c r="B10" s="5">
        <v>2111</v>
      </c>
      <c r="C10" s="5">
        <v>4472430.63</v>
      </c>
      <c r="D10" s="16">
        <f t="shared" si="0"/>
        <v>2118.6312790146849</v>
      </c>
      <c r="E10" s="5">
        <v>1500</v>
      </c>
      <c r="F10" s="16">
        <f t="shared" si="1"/>
        <v>3177946.9185220273</v>
      </c>
      <c r="G10" s="6">
        <f t="shared" si="2"/>
        <v>3463962.1411890099</v>
      </c>
      <c r="H10" s="6">
        <f t="shared" si="3"/>
        <v>13711.516808873164</v>
      </c>
      <c r="I10" s="6">
        <f t="shared" si="4"/>
        <v>1154.6540470630032</v>
      </c>
      <c r="J10" s="6">
        <f t="shared" si="5"/>
        <v>21000</v>
      </c>
      <c r="K10" s="17">
        <f t="shared" si="6"/>
        <v>35866.170855936165</v>
      </c>
    </row>
    <row r="11" spans="1:16" ht="17.45" customHeight="1">
      <c r="A11" s="4">
        <v>2021.01</v>
      </c>
      <c r="B11" s="5">
        <v>1833</v>
      </c>
      <c r="C11" s="5">
        <v>3978513.85</v>
      </c>
      <c r="D11" s="16">
        <f t="shared" si="0"/>
        <v>2170.4930987452262</v>
      </c>
      <c r="E11" s="5">
        <v>1500</v>
      </c>
      <c r="F11" s="16">
        <f t="shared" si="1"/>
        <v>3255739.6481178394</v>
      </c>
      <c r="G11" s="6">
        <f t="shared" si="2"/>
        <v>3548756.2164484453</v>
      </c>
      <c r="H11" s="6">
        <f t="shared" si="3"/>
        <v>14047.160023441764</v>
      </c>
      <c r="I11" s="6">
        <f t="shared" si="4"/>
        <v>1182.9187388161483</v>
      </c>
      <c r="J11" s="6">
        <f t="shared" si="5"/>
        <v>21000</v>
      </c>
      <c r="K11" s="17">
        <f t="shared" si="6"/>
        <v>36230.078762257908</v>
      </c>
    </row>
    <row r="12" spans="1:16" ht="17.45" customHeight="1">
      <c r="A12" s="4">
        <v>2021.02</v>
      </c>
      <c r="B12" s="5">
        <v>1586</v>
      </c>
      <c r="C12" s="5">
        <v>3558329.11</v>
      </c>
      <c r="D12" s="16">
        <f t="shared" si="0"/>
        <v>2243.5870807061788</v>
      </c>
      <c r="E12" s="5">
        <v>1500</v>
      </c>
      <c r="F12" s="16">
        <f t="shared" si="1"/>
        <v>3365380.6210592682</v>
      </c>
      <c r="G12" s="6">
        <f t="shared" si="2"/>
        <v>3668264.8769546025</v>
      </c>
      <c r="H12" s="6">
        <f t="shared" si="3"/>
        <v>14520.215137945301</v>
      </c>
      <c r="I12" s="6">
        <f t="shared" si="4"/>
        <v>1222.7549589848675</v>
      </c>
      <c r="J12" s="6">
        <f t="shared" si="5"/>
        <v>21000</v>
      </c>
      <c r="K12" s="17">
        <f t="shared" si="6"/>
        <v>36742.97009693017</v>
      </c>
    </row>
    <row r="13" spans="1:16" ht="17.45" customHeight="1">
      <c r="A13" s="4">
        <v>2021.03</v>
      </c>
      <c r="B13" s="5">
        <v>2063</v>
      </c>
      <c r="C13" s="5">
        <v>4536446.29</v>
      </c>
      <c r="D13" s="16">
        <f t="shared" si="0"/>
        <v>2198.9560300533203</v>
      </c>
      <c r="E13" s="5">
        <v>1500</v>
      </c>
      <c r="F13" s="16">
        <f t="shared" si="1"/>
        <v>3298434.0450799805</v>
      </c>
      <c r="G13" s="6">
        <f t="shared" si="2"/>
        <v>3595293.1091371789</v>
      </c>
      <c r="H13" s="6">
        <f t="shared" si="3"/>
        <v>14231.368557001333</v>
      </c>
      <c r="I13" s="6">
        <f t="shared" si="4"/>
        <v>1198.4310363790596</v>
      </c>
      <c r="J13" s="6">
        <f t="shared" si="5"/>
        <v>21000</v>
      </c>
      <c r="K13" s="17">
        <f t="shared" si="6"/>
        <v>36429.79959338039</v>
      </c>
    </row>
    <row r="14" spans="1:16" ht="17.45" customHeight="1">
      <c r="A14" s="4">
        <v>2021.04</v>
      </c>
      <c r="B14" s="5">
        <v>1913</v>
      </c>
      <c r="C14" s="5">
        <v>4173562.1</v>
      </c>
      <c r="D14" s="16">
        <f t="shared" si="0"/>
        <v>2181.6843178254053</v>
      </c>
      <c r="E14" s="5">
        <v>1500</v>
      </c>
      <c r="F14" s="16">
        <f t="shared" si="1"/>
        <v>3272526.4767381079</v>
      </c>
      <c r="G14" s="6">
        <f t="shared" si="2"/>
        <v>3567053.8596445378</v>
      </c>
      <c r="H14" s="6">
        <f t="shared" si="3"/>
        <v>14119.588194426295</v>
      </c>
      <c r="I14" s="6">
        <f t="shared" si="4"/>
        <v>1189.0179532148461</v>
      </c>
      <c r="J14" s="6">
        <f t="shared" si="5"/>
        <v>21000</v>
      </c>
      <c r="K14" s="17">
        <f t="shared" si="6"/>
        <v>36308.606147641141</v>
      </c>
    </row>
    <row r="15" spans="1:16" ht="17.45" customHeight="1">
      <c r="A15" s="4">
        <v>2021.05</v>
      </c>
      <c r="B15" s="5">
        <v>1801</v>
      </c>
      <c r="C15" s="5">
        <v>4091003.05</v>
      </c>
      <c r="D15" s="16">
        <f t="shared" si="0"/>
        <v>2271.5175180455303</v>
      </c>
      <c r="E15" s="5">
        <v>1500</v>
      </c>
      <c r="F15" s="16">
        <f t="shared" si="1"/>
        <v>3407276.2770682955</v>
      </c>
      <c r="G15" s="6">
        <f t="shared" si="2"/>
        <v>3713931.1420044424</v>
      </c>
      <c r="H15" s="6">
        <f t="shared" si="3"/>
        <v>14700.977437100919</v>
      </c>
      <c r="I15" s="6">
        <f t="shared" si="4"/>
        <v>1237.9770473348142</v>
      </c>
      <c r="J15" s="6">
        <f t="shared" si="5"/>
        <v>21000</v>
      </c>
      <c r="K15" s="17">
        <f>SUM(H15:J15)+0.01</f>
        <v>36938.964484435732</v>
      </c>
    </row>
    <row r="16" spans="1:16" ht="17.45" customHeight="1">
      <c r="A16" s="4">
        <v>2021.06</v>
      </c>
      <c r="B16" s="5">
        <v>1750</v>
      </c>
      <c r="C16" s="5">
        <v>3970504.01</v>
      </c>
      <c r="D16" s="16">
        <f t="shared" si="0"/>
        <v>2268.8594342857141</v>
      </c>
      <c r="E16" s="5">
        <v>1500</v>
      </c>
      <c r="F16" s="16">
        <f t="shared" si="1"/>
        <v>3403289.151428571</v>
      </c>
      <c r="G16" s="6">
        <f t="shared" si="2"/>
        <v>3709585.1750571425</v>
      </c>
      <c r="H16" s="6">
        <f t="shared" si="3"/>
        <v>14683.774651267857</v>
      </c>
      <c r="I16" s="6">
        <f t="shared" si="4"/>
        <v>1236.5283916857143</v>
      </c>
      <c r="J16" s="6">
        <f t="shared" si="5"/>
        <v>21000</v>
      </c>
      <c r="K16" s="17">
        <f t="shared" si="6"/>
        <v>36920.303042953572</v>
      </c>
    </row>
    <row r="17" spans="1:11" ht="17.45" customHeight="1">
      <c r="A17" s="4">
        <v>2021.07</v>
      </c>
      <c r="B17" s="5">
        <v>1764</v>
      </c>
      <c r="C17" s="5">
        <v>3964473.91</v>
      </c>
      <c r="D17" s="16">
        <f t="shared" si="0"/>
        <v>2247.4341893424039</v>
      </c>
      <c r="E17" s="5">
        <v>1500</v>
      </c>
      <c r="F17" s="16">
        <f t="shared" si="1"/>
        <v>3371151.2840136057</v>
      </c>
      <c r="G17" s="6">
        <f t="shared" si="2"/>
        <v>3674554.8995748307</v>
      </c>
      <c r="H17" s="6">
        <f t="shared" si="3"/>
        <v>14545.113144150373</v>
      </c>
      <c r="I17" s="6">
        <f t="shared" si="4"/>
        <v>1224.8516331916103</v>
      </c>
      <c r="J17" s="6">
        <f t="shared" si="5"/>
        <v>21000</v>
      </c>
      <c r="K17" s="17">
        <f t="shared" si="6"/>
        <v>36769.964777341986</v>
      </c>
    </row>
    <row r="18" spans="1:11" ht="17.45" customHeight="1">
      <c r="A18" s="4">
        <v>2021.08</v>
      </c>
      <c r="B18" s="5">
        <v>1790</v>
      </c>
      <c r="C18" s="5">
        <v>4084010.42</v>
      </c>
      <c r="D18" s="16">
        <f t="shared" si="0"/>
        <v>2281.5700670391061</v>
      </c>
      <c r="E18" s="5">
        <v>1500</v>
      </c>
      <c r="F18" s="16">
        <f t="shared" si="1"/>
        <v>3422355.1005586591</v>
      </c>
      <c r="G18" s="6">
        <f t="shared" si="2"/>
        <v>3730367.0596089386</v>
      </c>
      <c r="H18" s="6">
        <f t="shared" si="3"/>
        <v>14766.036277618716</v>
      </c>
      <c r="I18" s="6">
        <f t="shared" si="4"/>
        <v>1243.4556865363129</v>
      </c>
      <c r="J18" s="6">
        <f t="shared" si="5"/>
        <v>21000</v>
      </c>
      <c r="K18" s="17">
        <f>SUM(H18:J18)+0.01</f>
        <v>37009.501964155032</v>
      </c>
    </row>
    <row r="19" spans="1:11" ht="17.45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18"/>
    </row>
    <row r="20" spans="1:11" ht="17.45" customHeight="1">
      <c r="A20" s="10" t="s">
        <v>6</v>
      </c>
      <c r="B20" s="11"/>
      <c r="C20" s="11"/>
      <c r="D20" s="11"/>
      <c r="E20" s="11"/>
      <c r="F20" s="38"/>
      <c r="G20" s="12"/>
      <c r="H20" s="12">
        <f>SUM(H7:H19)+0.01</f>
        <v>170593.5757464284</v>
      </c>
      <c r="I20" s="12">
        <f>SUM(I7:I19)+0.01</f>
        <v>14365.783957593967</v>
      </c>
      <c r="J20" s="12">
        <f t="shared" ref="J20" si="7">SUM(J7:J19)</f>
        <v>252000</v>
      </c>
      <c r="K20" s="19">
        <f>SUM(K7:K19)-0.01</f>
        <v>436959.35970402241</v>
      </c>
    </row>
    <row r="22" spans="1:11" ht="17.45" customHeight="1">
      <c r="A22" s="36" t="s">
        <v>44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</row>
    <row r="23" spans="1:11" ht="17.45" customHeight="1">
      <c r="A23" s="52" t="s">
        <v>45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</row>
    <row r="24" spans="1:11" ht="17.45" customHeight="1">
      <c r="A24" s="52" t="s">
        <v>46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</row>
    <row r="25" spans="1:11" ht="17.45" customHeight="1">
      <c r="A25" s="52" t="s">
        <v>47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</row>
    <row r="26" spans="1:11" ht="17.45" customHeight="1">
      <c r="A26" s="52" t="s">
        <v>48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</row>
  </sheetData>
  <mergeCells count="15">
    <mergeCell ref="A23:K23"/>
    <mergeCell ref="A24:K24"/>
    <mergeCell ref="A26:K26"/>
    <mergeCell ref="A25:K25"/>
    <mergeCell ref="A2:K2"/>
    <mergeCell ref="A3:K3"/>
    <mergeCell ref="A5:A6"/>
    <mergeCell ref="G5:G6"/>
    <mergeCell ref="H5:H6"/>
    <mergeCell ref="I5:I6"/>
    <mergeCell ref="J5:J6"/>
    <mergeCell ref="K5:K6"/>
    <mergeCell ref="B5:D5"/>
    <mergeCell ref="E5:E6"/>
    <mergeCell ref="F5:F6"/>
  </mergeCells>
  <phoneticPr fontId="4" type="noConversion"/>
  <pageMargins left="0.71" right="0.56999999999999995" top="1.17" bottom="0.6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匿名用户</cp:lastModifiedBy>
  <cp:lastPrinted>2021-10-09T07:26:32Z</cp:lastPrinted>
  <dcterms:created xsi:type="dcterms:W3CDTF">2021-09-18T12:36:19Z</dcterms:created>
  <dcterms:modified xsi:type="dcterms:W3CDTF">2021-10-14T01:36:07Z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_Doc_Temp_ID">
    <vt:lpwstr>7dea1189</vt:lpwstr>
  </property>
</Properties>
</file>